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3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homaswatson/Dropbox/Marathon Handbook/Books/Stage Race Handbook/Resources/"/>
    </mc:Choice>
  </mc:AlternateContent>
  <bookViews>
    <workbookView xWindow="120" yWindow="460" windowWidth="23640" windowHeight="15460"/>
  </bookViews>
  <sheets>
    <sheet name="Example Packing List" sheetId="4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5" i="4" l="1"/>
  <c r="C69" i="4"/>
  <c r="C72" i="4"/>
  <c r="C83" i="4"/>
  <c r="C94" i="4"/>
  <c r="C106" i="4"/>
  <c r="C117" i="4"/>
  <c r="C123" i="4"/>
  <c r="C127" i="4"/>
  <c r="C61" i="4"/>
  <c r="C129" i="4"/>
  <c r="C44" i="4"/>
  <c r="C131" i="4"/>
  <c r="D68" i="4"/>
  <c r="H65" i="4"/>
  <c r="H72" i="4"/>
  <c r="H83" i="4"/>
  <c r="H94" i="4"/>
  <c r="H106" i="4"/>
  <c r="H117" i="4"/>
  <c r="H123" i="4"/>
  <c r="H127" i="4"/>
  <c r="E69" i="4"/>
  <c r="E70" i="4"/>
  <c r="E71" i="4"/>
  <c r="D72" i="4"/>
  <c r="E72" i="4"/>
  <c r="E75" i="4"/>
  <c r="E76" i="4"/>
  <c r="E77" i="4"/>
  <c r="E78" i="4"/>
  <c r="E79" i="4"/>
  <c r="E80" i="4"/>
  <c r="E81" i="4"/>
  <c r="E82" i="4"/>
  <c r="D83" i="4"/>
  <c r="E83" i="4"/>
  <c r="E86" i="4"/>
  <c r="E87" i="4"/>
  <c r="E88" i="4"/>
  <c r="E89" i="4"/>
  <c r="E90" i="4"/>
  <c r="E91" i="4"/>
  <c r="E92" i="4"/>
  <c r="E93" i="4"/>
  <c r="D94" i="4"/>
  <c r="E94" i="4"/>
  <c r="E98" i="4"/>
  <c r="E99" i="4"/>
  <c r="E100" i="4"/>
  <c r="E101" i="4"/>
  <c r="E102" i="4"/>
  <c r="E103" i="4"/>
  <c r="E104" i="4"/>
  <c r="E105" i="4"/>
  <c r="D106" i="4"/>
  <c r="E106" i="4"/>
  <c r="E109" i="4"/>
  <c r="D110" i="4"/>
  <c r="E110" i="4"/>
  <c r="E111" i="4"/>
  <c r="E112" i="4"/>
  <c r="E113" i="4"/>
  <c r="E114" i="4"/>
  <c r="E115" i="4"/>
  <c r="E116" i="4"/>
  <c r="D117" i="4"/>
  <c r="E117" i="4"/>
  <c r="E120" i="4"/>
  <c r="E121" i="4"/>
  <c r="E122" i="4"/>
  <c r="D123" i="4"/>
  <c r="E123" i="4"/>
  <c r="E126" i="4"/>
  <c r="E127" i="4"/>
  <c r="D129" i="4"/>
  <c r="E129" i="4"/>
  <c r="E68" i="4"/>
  <c r="C54" i="4"/>
</calcChain>
</file>

<file path=xl/sharedStrings.xml><?xml version="1.0" encoding="utf-8"?>
<sst xmlns="http://schemas.openxmlformats.org/spreadsheetml/2006/main" count="189" uniqueCount="93">
  <si>
    <t>Alcohol Gel</t>
  </si>
  <si>
    <t>Bodyglide anti-chafe</t>
  </si>
  <si>
    <t>Buff</t>
  </si>
  <si>
    <t>Weight (g)</t>
  </si>
  <si>
    <t>Item Description</t>
  </si>
  <si>
    <t>g</t>
  </si>
  <si>
    <t>tablet towels and wet wipes</t>
  </si>
  <si>
    <t>Clothing (worn during race)</t>
  </si>
  <si>
    <t>total non-food items weight:</t>
  </si>
  <si>
    <t>long shorts (compression)</t>
  </si>
  <si>
    <t>sunglasses</t>
  </si>
  <si>
    <t>total clothing worn during race weight:</t>
  </si>
  <si>
    <t>1 x dehyrated meal</t>
  </si>
  <si>
    <t>1 x dehydrated breakfast</t>
  </si>
  <si>
    <t>daily total</t>
  </si>
  <si>
    <t>FOOD TOTAL</t>
  </si>
  <si>
    <t>2x clif bars</t>
  </si>
  <si>
    <t>3x clif bars</t>
  </si>
  <si>
    <t>KT tape</t>
  </si>
  <si>
    <t>Tea Bags</t>
  </si>
  <si>
    <t>earplugs</t>
  </si>
  <si>
    <t>2 x gels</t>
  </si>
  <si>
    <t>sports beans</t>
  </si>
  <si>
    <t>6 x gels</t>
  </si>
  <si>
    <t>1 x  clif bar</t>
  </si>
  <si>
    <t>cal</t>
  </si>
  <si>
    <t>zip lock bags</t>
  </si>
  <si>
    <t>total</t>
  </si>
  <si>
    <t>50g beef jerky</t>
  </si>
  <si>
    <t>50g nuts</t>
  </si>
  <si>
    <t>cal/g</t>
  </si>
  <si>
    <t>Instant Coffee (10 sachets)</t>
  </si>
  <si>
    <t>2 x 50g beef jerky</t>
  </si>
  <si>
    <t>2 x 50g nuts</t>
  </si>
  <si>
    <t xml:space="preserve"> </t>
  </si>
  <si>
    <t>shoes</t>
  </si>
  <si>
    <t>hat</t>
  </si>
  <si>
    <t>warm long sleeved top</t>
  </si>
  <si>
    <t>2 x noodles</t>
  </si>
  <si>
    <t>5 x gels</t>
  </si>
  <si>
    <t>1 x dehydrated meal</t>
  </si>
  <si>
    <t xml:space="preserve">    </t>
  </si>
  <si>
    <t>Packed?</t>
  </si>
  <si>
    <t>Backpack</t>
  </si>
  <si>
    <t>Sleeping bag</t>
  </si>
  <si>
    <t>headlamp</t>
  </si>
  <si>
    <t>headlamp (back-up)</t>
  </si>
  <si>
    <t>Flashing LED Safety Light</t>
  </si>
  <si>
    <t>multi-tool (knife)</t>
  </si>
  <si>
    <t>Safety Whistle</t>
  </si>
  <si>
    <t>Mirror</t>
  </si>
  <si>
    <t>Emergency Bivvy</t>
  </si>
  <si>
    <t>Compass</t>
  </si>
  <si>
    <t>Spork</t>
  </si>
  <si>
    <t>Sunblock</t>
  </si>
  <si>
    <t>lip balm (+ SPF)</t>
  </si>
  <si>
    <t>Medication - Paracetomol and Imodium</t>
  </si>
  <si>
    <t>Blister Kit</t>
  </si>
  <si>
    <t>Cotton Crepe Bandage</t>
  </si>
  <si>
    <t>In The Backpack</t>
  </si>
  <si>
    <t>safety pins</t>
  </si>
  <si>
    <t>2 spare pairs of socks</t>
  </si>
  <si>
    <t>shirt for camp</t>
  </si>
  <si>
    <t>waterproof Jacket</t>
  </si>
  <si>
    <t>2 water bottles</t>
  </si>
  <si>
    <t>inflatable sleeping pad</t>
  </si>
  <si>
    <t>flip-flops</t>
  </si>
  <si>
    <t>toothbrush and toothpaste</t>
  </si>
  <si>
    <t>Ipod shuffle with headphones</t>
  </si>
  <si>
    <t>Camera</t>
  </si>
  <si>
    <t>paper and pen</t>
  </si>
  <si>
    <t>platypus (collapsible water bottle)</t>
  </si>
  <si>
    <t>shampoo sachets</t>
  </si>
  <si>
    <t>shorts</t>
  </si>
  <si>
    <t>Long sleeved shirt</t>
  </si>
  <si>
    <t>socks</t>
  </si>
  <si>
    <t>watch</t>
  </si>
  <si>
    <t>Pre-Race (evening only required)</t>
  </si>
  <si>
    <t>Stage 1</t>
  </si>
  <si>
    <t>pack weight at end of day:</t>
  </si>
  <si>
    <t>Stage 2</t>
  </si>
  <si>
    <t>Protein shake</t>
  </si>
  <si>
    <t>Stage 3</t>
  </si>
  <si>
    <t>Stage 4</t>
  </si>
  <si>
    <t>Stage 5</t>
  </si>
  <si>
    <t>Day Off</t>
  </si>
  <si>
    <t>Stage 6 (10km)</t>
  </si>
  <si>
    <t>BACKPACK TOTAL (At Start of Race)</t>
  </si>
  <si>
    <t>n</t>
  </si>
  <si>
    <t>Notes</t>
  </si>
  <si>
    <t xml:space="preserve">Food </t>
  </si>
  <si>
    <t xml:space="preserve">Self-Supported Stage Race Equipment + Food - Weight Calculator </t>
  </si>
  <si>
    <t>marathonhandbook.com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</si>
</sst>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&quot;g&quot;"/>
    <numFmt numFmtId="165" formatCode="#&quot;cal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0" fillId="0" borderId="0" xfId="0" applyFill="1"/>
    <xf numFmtId="0" fontId="4" fillId="0" borderId="0" xfId="0" applyFont="1"/>
    <xf numFmtId="0" fontId="5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2" fontId="0" fillId="0" borderId="0" xfId="0" applyNumberFormat="1" applyFill="1"/>
    <xf numFmtId="0" fontId="6" fillId="0" borderId="0" xfId="0" applyFont="1"/>
    <xf numFmtId="2" fontId="6" fillId="0" borderId="0" xfId="0" applyNumberFormat="1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6" fillId="0" borderId="0" xfId="0" applyFont="1" applyAlignment="1">
      <alignment horizontal="center"/>
    </xf>
    <xf numFmtId="164" fontId="3" fillId="0" borderId="0" xfId="0" applyNumberFormat="1" applyFont="1"/>
    <xf numFmtId="0" fontId="7" fillId="0" borderId="0" xfId="0" applyFont="1"/>
  </cellXfs>
  <cellStyles count="6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131"/>
  <sheetViews>
    <sheetView tabSelected="1" zoomScale="115" zoomScaleNormal="115" zoomScalePageLayoutView="115" workbookViewId="0"/>
  </sheetViews>
  <sheetFormatPr baseColWidth="10" defaultColWidth="11.5" defaultRowHeight="15" x14ac:dyDescent="0.2"/>
  <cols>
    <col min="1" max="1" width="3.1640625" customWidth="1"/>
    <col min="2" max="2" width="44.1640625" customWidth="1"/>
    <col min="5" max="5" width="11.5" style="7"/>
  </cols>
  <sheetData>
    <row r="1" spans="2:5" ht="19" x14ac:dyDescent="0.25">
      <c r="B1" s="4" t="s">
        <v>91</v>
      </c>
    </row>
    <row r="2" spans="2:5" ht="16" x14ac:dyDescent="0.2">
      <c r="B2" s="18" t="s">
        <v>92</v>
      </c>
    </row>
    <row r="3" spans="2:5" ht="16" x14ac:dyDescent="0.2">
      <c r="B3" s="18"/>
    </row>
    <row r="4" spans="2:5" s="1" customFormat="1" x14ac:dyDescent="0.2">
      <c r="B4" s="1" t="s">
        <v>4</v>
      </c>
      <c r="C4" s="14" t="s">
        <v>3</v>
      </c>
      <c r="D4" s="14" t="s">
        <v>42</v>
      </c>
      <c r="E4" s="15" t="s">
        <v>89</v>
      </c>
    </row>
    <row r="5" spans="2:5" s="1" customFormat="1" x14ac:dyDescent="0.2">
      <c r="B5" s="1" t="s">
        <v>59</v>
      </c>
      <c r="C5" s="14"/>
      <c r="D5" s="14"/>
      <c r="E5" s="15"/>
    </row>
    <row r="6" spans="2:5" s="2" customFormat="1" x14ac:dyDescent="0.2">
      <c r="B6" s="2" t="s">
        <v>43</v>
      </c>
      <c r="C6" s="13">
        <v>648</v>
      </c>
      <c r="D6" s="13" t="s">
        <v>88</v>
      </c>
      <c r="E6" s="8"/>
    </row>
    <row r="7" spans="2:5" s="2" customFormat="1" x14ac:dyDescent="0.2">
      <c r="B7" s="2" t="s">
        <v>44</v>
      </c>
      <c r="C7" s="13">
        <v>646</v>
      </c>
      <c r="D7" s="13" t="s">
        <v>88</v>
      </c>
      <c r="E7" s="8"/>
    </row>
    <row r="8" spans="2:5" s="2" customFormat="1" x14ac:dyDescent="0.2">
      <c r="B8" s="2" t="s">
        <v>45</v>
      </c>
      <c r="C8" s="13">
        <v>81</v>
      </c>
      <c r="D8" s="13" t="s">
        <v>88</v>
      </c>
      <c r="E8" s="8"/>
    </row>
    <row r="9" spans="2:5" s="2" customFormat="1" x14ac:dyDescent="0.2">
      <c r="B9" s="2" t="s">
        <v>46</v>
      </c>
      <c r="C9" s="13">
        <v>80</v>
      </c>
      <c r="D9" s="13" t="s">
        <v>88</v>
      </c>
      <c r="E9" s="8"/>
    </row>
    <row r="10" spans="2:5" s="2" customFormat="1" x14ac:dyDescent="0.2">
      <c r="B10" s="2" t="s">
        <v>47</v>
      </c>
      <c r="C10" s="13">
        <v>19</v>
      </c>
      <c r="D10" s="13" t="s">
        <v>88</v>
      </c>
      <c r="E10" s="8"/>
    </row>
    <row r="11" spans="2:5" s="2" customFormat="1" x14ac:dyDescent="0.2">
      <c r="B11" s="2" t="s">
        <v>48</v>
      </c>
      <c r="C11" s="13">
        <v>27</v>
      </c>
      <c r="D11" s="13" t="s">
        <v>88</v>
      </c>
      <c r="E11" s="8"/>
    </row>
    <row r="12" spans="2:5" s="2" customFormat="1" x14ac:dyDescent="0.2">
      <c r="B12" s="2" t="s">
        <v>49</v>
      </c>
      <c r="C12" s="13">
        <v>8</v>
      </c>
      <c r="D12" s="13" t="s">
        <v>88</v>
      </c>
      <c r="E12" s="8"/>
    </row>
    <row r="13" spans="2:5" s="2" customFormat="1" x14ac:dyDescent="0.2">
      <c r="B13" s="2" t="s">
        <v>50</v>
      </c>
      <c r="C13" s="13">
        <v>20</v>
      </c>
      <c r="D13" s="13" t="s">
        <v>88</v>
      </c>
      <c r="E13" s="8"/>
    </row>
    <row r="14" spans="2:5" s="2" customFormat="1" x14ac:dyDescent="0.2">
      <c r="B14" s="2" t="s">
        <v>51</v>
      </c>
      <c r="C14" s="13">
        <v>108</v>
      </c>
      <c r="D14" s="13" t="s">
        <v>88</v>
      </c>
      <c r="E14" s="8"/>
    </row>
    <row r="15" spans="2:5" s="2" customFormat="1" x14ac:dyDescent="0.2">
      <c r="B15" s="2" t="s">
        <v>52</v>
      </c>
      <c r="C15" s="13">
        <v>14</v>
      </c>
      <c r="D15" s="13" t="s">
        <v>88</v>
      </c>
      <c r="E15" s="8"/>
    </row>
    <row r="16" spans="2:5" s="2" customFormat="1" x14ac:dyDescent="0.2">
      <c r="B16" s="2" t="s">
        <v>53</v>
      </c>
      <c r="C16" s="13">
        <v>9</v>
      </c>
      <c r="D16" s="13" t="s">
        <v>88</v>
      </c>
      <c r="E16" s="8"/>
    </row>
    <row r="17" spans="2:5" s="2" customFormat="1" x14ac:dyDescent="0.2">
      <c r="B17" s="2" t="s">
        <v>54</v>
      </c>
      <c r="C17" s="13">
        <v>80</v>
      </c>
      <c r="D17" s="13" t="s">
        <v>88</v>
      </c>
      <c r="E17" s="8"/>
    </row>
    <row r="18" spans="2:5" s="2" customFormat="1" x14ac:dyDescent="0.2">
      <c r="B18" s="2" t="s">
        <v>55</v>
      </c>
      <c r="C18" s="13">
        <v>10</v>
      </c>
      <c r="D18" s="13" t="s">
        <v>88</v>
      </c>
      <c r="E18" s="8"/>
    </row>
    <row r="19" spans="2:5" s="2" customFormat="1" x14ac:dyDescent="0.2">
      <c r="B19" s="2" t="s">
        <v>56</v>
      </c>
      <c r="C19" s="13">
        <v>20</v>
      </c>
      <c r="D19" s="13" t="s">
        <v>88</v>
      </c>
      <c r="E19" s="8"/>
    </row>
    <row r="20" spans="2:5" s="2" customFormat="1" x14ac:dyDescent="0.2">
      <c r="B20" s="2" t="s">
        <v>57</v>
      </c>
      <c r="C20" s="13">
        <v>173</v>
      </c>
      <c r="D20" s="13" t="s">
        <v>88</v>
      </c>
      <c r="E20" s="8"/>
    </row>
    <row r="21" spans="2:5" s="2" customFormat="1" ht="15" customHeight="1" x14ac:dyDescent="0.2">
      <c r="B21" s="2" t="s">
        <v>58</v>
      </c>
      <c r="C21" s="13">
        <v>51</v>
      </c>
      <c r="D21" s="13" t="s">
        <v>88</v>
      </c>
      <c r="E21" s="8"/>
    </row>
    <row r="22" spans="2:5" s="2" customFormat="1" x14ac:dyDescent="0.2">
      <c r="B22" s="2" t="s">
        <v>60</v>
      </c>
      <c r="C22" s="13">
        <v>12</v>
      </c>
      <c r="D22" s="13" t="s">
        <v>88</v>
      </c>
      <c r="E22" s="8"/>
    </row>
    <row r="23" spans="2:5" s="2" customFormat="1" x14ac:dyDescent="0.2">
      <c r="B23" s="2" t="s">
        <v>0</v>
      </c>
      <c r="C23" s="13">
        <v>57</v>
      </c>
      <c r="D23" s="13" t="s">
        <v>88</v>
      </c>
      <c r="E23" s="8"/>
    </row>
    <row r="24" spans="2:5" s="2" customFormat="1" x14ac:dyDescent="0.2">
      <c r="B24" s="2" t="s">
        <v>6</v>
      </c>
      <c r="C24" s="13">
        <v>120</v>
      </c>
      <c r="D24" s="13" t="s">
        <v>88</v>
      </c>
      <c r="E24" s="8"/>
    </row>
    <row r="25" spans="2:5" s="2" customFormat="1" x14ac:dyDescent="0.2">
      <c r="B25" s="2" t="s">
        <v>61</v>
      </c>
      <c r="C25" s="13">
        <v>74</v>
      </c>
      <c r="D25" s="13" t="s">
        <v>88</v>
      </c>
      <c r="E25" s="8"/>
    </row>
    <row r="26" spans="2:5" s="2" customFormat="1" x14ac:dyDescent="0.2">
      <c r="B26" s="2" t="s">
        <v>9</v>
      </c>
      <c r="C26" s="13">
        <v>207</v>
      </c>
      <c r="D26" s="13" t="s">
        <v>88</v>
      </c>
      <c r="E26" s="8"/>
    </row>
    <row r="27" spans="2:5" s="2" customFormat="1" x14ac:dyDescent="0.2">
      <c r="B27" s="2" t="s">
        <v>62</v>
      </c>
      <c r="C27" s="13">
        <v>125</v>
      </c>
      <c r="D27" s="13" t="s">
        <v>88</v>
      </c>
      <c r="E27" s="8"/>
    </row>
    <row r="28" spans="2:5" s="2" customFormat="1" x14ac:dyDescent="0.2">
      <c r="B28" s="2" t="s">
        <v>63</v>
      </c>
      <c r="C28" s="13">
        <v>60</v>
      </c>
      <c r="D28" s="13" t="s">
        <v>88</v>
      </c>
      <c r="E28" s="8"/>
    </row>
    <row r="29" spans="2:5" s="2" customFormat="1" x14ac:dyDescent="0.2">
      <c r="B29" s="2" t="s">
        <v>37</v>
      </c>
      <c r="C29" s="13">
        <v>160</v>
      </c>
      <c r="D29" s="13" t="s">
        <v>88</v>
      </c>
      <c r="E29" s="8"/>
    </row>
    <row r="30" spans="2:5" s="2" customFormat="1" x14ac:dyDescent="0.2">
      <c r="B30" s="2" t="s">
        <v>64</v>
      </c>
      <c r="C30" s="13">
        <v>192</v>
      </c>
      <c r="D30" s="13" t="s">
        <v>88</v>
      </c>
      <c r="E30" s="8"/>
    </row>
    <row r="31" spans="2:5" s="2" customFormat="1" x14ac:dyDescent="0.2">
      <c r="B31" s="2" t="s">
        <v>65</v>
      </c>
      <c r="C31" s="13">
        <v>257</v>
      </c>
      <c r="D31" s="13" t="s">
        <v>88</v>
      </c>
      <c r="E31" s="8"/>
    </row>
    <row r="32" spans="2:5" s="2" customFormat="1" x14ac:dyDescent="0.2">
      <c r="B32" s="2" t="s">
        <v>2</v>
      </c>
      <c r="C32" s="13">
        <v>42</v>
      </c>
      <c r="D32" s="13" t="s">
        <v>88</v>
      </c>
      <c r="E32" s="8"/>
    </row>
    <row r="33" spans="2:5" s="2" customFormat="1" x14ac:dyDescent="0.2">
      <c r="B33" s="2" t="s">
        <v>66</v>
      </c>
      <c r="C33" s="13">
        <v>61</v>
      </c>
      <c r="D33" s="13" t="s">
        <v>88</v>
      </c>
      <c r="E33" s="8"/>
    </row>
    <row r="34" spans="2:5" s="2" customFormat="1" x14ac:dyDescent="0.2">
      <c r="B34" s="2" t="s">
        <v>67</v>
      </c>
      <c r="C34" s="13">
        <v>28</v>
      </c>
      <c r="D34" s="13" t="s">
        <v>88</v>
      </c>
      <c r="E34" s="8"/>
    </row>
    <row r="35" spans="2:5" s="2" customFormat="1" x14ac:dyDescent="0.2">
      <c r="B35" s="2" t="s">
        <v>68</v>
      </c>
      <c r="C35" s="13">
        <v>35</v>
      </c>
      <c r="D35" s="13" t="s">
        <v>88</v>
      </c>
      <c r="E35" s="8"/>
    </row>
    <row r="36" spans="2:5" s="2" customFormat="1" x14ac:dyDescent="0.2">
      <c r="B36" s="2" t="s">
        <v>1</v>
      </c>
      <c r="C36" s="13">
        <v>33</v>
      </c>
      <c r="D36" s="13" t="s">
        <v>88</v>
      </c>
      <c r="E36" s="8"/>
    </row>
    <row r="37" spans="2:5" s="2" customFormat="1" x14ac:dyDescent="0.2">
      <c r="B37" s="2" t="s">
        <v>18</v>
      </c>
      <c r="C37" s="13">
        <v>43</v>
      </c>
      <c r="D37" s="13" t="s">
        <v>88</v>
      </c>
      <c r="E37" s="8"/>
    </row>
    <row r="38" spans="2:5" s="2" customFormat="1" x14ac:dyDescent="0.2">
      <c r="B38" s="2" t="s">
        <v>20</v>
      </c>
      <c r="C38" s="13">
        <v>3</v>
      </c>
      <c r="D38" s="13" t="s">
        <v>88</v>
      </c>
      <c r="E38" s="8"/>
    </row>
    <row r="39" spans="2:5" s="2" customFormat="1" x14ac:dyDescent="0.2">
      <c r="B39" s="2" t="s">
        <v>69</v>
      </c>
      <c r="C39" s="13">
        <v>120</v>
      </c>
      <c r="D39" s="13" t="s">
        <v>88</v>
      </c>
      <c r="E39" s="8"/>
    </row>
    <row r="40" spans="2:5" s="2" customFormat="1" x14ac:dyDescent="0.2">
      <c r="B40" s="2" t="s">
        <v>70</v>
      </c>
      <c r="C40" s="13">
        <v>15</v>
      </c>
      <c r="D40" s="13" t="s">
        <v>88</v>
      </c>
      <c r="E40" s="8"/>
    </row>
    <row r="41" spans="2:5" s="2" customFormat="1" x14ac:dyDescent="0.2">
      <c r="B41" s="2" t="s">
        <v>71</v>
      </c>
      <c r="C41" s="13">
        <v>25</v>
      </c>
      <c r="D41" s="13" t="s">
        <v>88</v>
      </c>
      <c r="E41" s="8"/>
    </row>
    <row r="42" spans="2:5" s="2" customFormat="1" x14ac:dyDescent="0.2">
      <c r="B42" s="2" t="s">
        <v>72</v>
      </c>
      <c r="C42" s="13">
        <v>20</v>
      </c>
      <c r="D42" s="13" t="s">
        <v>88</v>
      </c>
      <c r="E42" s="8"/>
    </row>
    <row r="43" spans="2:5" s="2" customFormat="1" x14ac:dyDescent="0.2">
      <c r="B43" s="2" t="s">
        <v>26</v>
      </c>
      <c r="C43" s="13">
        <v>36</v>
      </c>
      <c r="D43" s="13" t="s">
        <v>88</v>
      </c>
      <c r="E43" s="8"/>
    </row>
    <row r="44" spans="2:5" x14ac:dyDescent="0.2">
      <c r="B44" s="11" t="s">
        <v>8</v>
      </c>
      <c r="C44" s="16">
        <f>SUM(C6:C43)</f>
        <v>3719</v>
      </c>
      <c r="D44" s="16" t="s">
        <v>5</v>
      </c>
    </row>
    <row r="45" spans="2:5" x14ac:dyDescent="0.2">
      <c r="C45" s="12"/>
      <c r="D45" s="12"/>
    </row>
    <row r="46" spans="2:5" x14ac:dyDescent="0.2">
      <c r="B46" s="1" t="s">
        <v>7</v>
      </c>
      <c r="C46" s="12"/>
      <c r="D46" s="12"/>
    </row>
    <row r="47" spans="2:5" x14ac:dyDescent="0.2">
      <c r="B47" t="s">
        <v>35</v>
      </c>
      <c r="C47" s="12">
        <v>375</v>
      </c>
      <c r="D47" s="12" t="s">
        <v>88</v>
      </c>
    </row>
    <row r="48" spans="2:5" x14ac:dyDescent="0.2">
      <c r="B48" t="s">
        <v>73</v>
      </c>
      <c r="C48" s="12">
        <v>105</v>
      </c>
      <c r="D48" s="12" t="s">
        <v>88</v>
      </c>
    </row>
    <row r="49" spans="2:5" x14ac:dyDescent="0.2">
      <c r="B49" t="s">
        <v>74</v>
      </c>
      <c r="C49" s="12">
        <v>120</v>
      </c>
      <c r="D49" s="13" t="s">
        <v>88</v>
      </c>
    </row>
    <row r="50" spans="2:5" x14ac:dyDescent="0.2">
      <c r="B50" t="s">
        <v>36</v>
      </c>
      <c r="C50" s="12">
        <v>73</v>
      </c>
      <c r="D50" s="12" t="s">
        <v>88</v>
      </c>
    </row>
    <row r="51" spans="2:5" x14ac:dyDescent="0.2">
      <c r="B51" t="s">
        <v>10</v>
      </c>
      <c r="C51" s="12">
        <v>28</v>
      </c>
      <c r="D51" s="12" t="s">
        <v>88</v>
      </c>
    </row>
    <row r="52" spans="2:5" x14ac:dyDescent="0.2">
      <c r="B52" t="s">
        <v>75</v>
      </c>
      <c r="C52" s="12">
        <v>37</v>
      </c>
      <c r="D52" s="12" t="s">
        <v>88</v>
      </c>
    </row>
    <row r="53" spans="2:5" x14ac:dyDescent="0.2">
      <c r="B53" t="s">
        <v>76</v>
      </c>
      <c r="C53" s="12">
        <v>20</v>
      </c>
      <c r="D53" s="13" t="s">
        <v>88</v>
      </c>
    </row>
    <row r="54" spans="2:5" x14ac:dyDescent="0.2">
      <c r="B54" s="9" t="s">
        <v>11</v>
      </c>
      <c r="C54" s="16">
        <f>SUM(C47:C53)</f>
        <v>758</v>
      </c>
      <c r="D54" s="16" t="s">
        <v>5</v>
      </c>
    </row>
    <row r="56" spans="2:5" ht="19" x14ac:dyDescent="0.25">
      <c r="B56" s="4" t="s">
        <v>90</v>
      </c>
    </row>
    <row r="57" spans="2:5" s="1" customFormat="1" ht="12" customHeight="1" x14ac:dyDescent="0.2">
      <c r="B57" s="1" t="s">
        <v>4</v>
      </c>
      <c r="C57" s="1" t="s">
        <v>3</v>
      </c>
      <c r="D57" s="1" t="s">
        <v>25</v>
      </c>
      <c r="E57" s="7" t="s">
        <v>30</v>
      </c>
    </row>
    <row r="58" spans="2:5" ht="12" customHeight="1" x14ac:dyDescent="0.2">
      <c r="B58" s="3" t="s">
        <v>34</v>
      </c>
    </row>
    <row r="59" spans="2:5" ht="12" customHeight="1" x14ac:dyDescent="0.2">
      <c r="B59" t="s">
        <v>19</v>
      </c>
      <c r="C59">
        <v>15</v>
      </c>
      <c r="D59" s="2">
        <v>0</v>
      </c>
      <c r="E59" s="8"/>
    </row>
    <row r="60" spans="2:5" ht="12" customHeight="1" x14ac:dyDescent="0.2">
      <c r="B60" t="s">
        <v>31</v>
      </c>
      <c r="C60">
        <v>15</v>
      </c>
      <c r="D60" s="2">
        <v>0</v>
      </c>
      <c r="E60" s="8"/>
    </row>
    <row r="61" spans="2:5" ht="12" customHeight="1" x14ac:dyDescent="0.2">
      <c r="B61" s="9" t="s">
        <v>27</v>
      </c>
      <c r="C61" s="9">
        <f>SUM(C59:C60)</f>
        <v>30</v>
      </c>
      <c r="D61" s="2"/>
    </row>
    <row r="62" spans="2:5" ht="12" customHeight="1" x14ac:dyDescent="0.2"/>
    <row r="63" spans="2:5" ht="12" customHeight="1" x14ac:dyDescent="0.2">
      <c r="B63" s="1" t="s">
        <v>77</v>
      </c>
    </row>
    <row r="64" spans="2:5" ht="12" customHeight="1" x14ac:dyDescent="0.2">
      <c r="B64" t="s">
        <v>12</v>
      </c>
      <c r="C64">
        <v>191</v>
      </c>
      <c r="D64">
        <v>808</v>
      </c>
    </row>
    <row r="65" spans="2:9" s="9" customFormat="1" ht="12" customHeight="1" x14ac:dyDescent="0.2">
      <c r="B65" s="9" t="s">
        <v>14</v>
      </c>
      <c r="C65" s="9">
        <f>SUM(C64:C64)</f>
        <v>191</v>
      </c>
      <c r="D65" s="9">
        <v>808</v>
      </c>
      <c r="E65" s="10"/>
      <c r="G65" s="11" t="s">
        <v>79</v>
      </c>
      <c r="H65" s="9">
        <f>C131-C65</f>
        <v>8463</v>
      </c>
      <c r="I65" s="9" t="s">
        <v>5</v>
      </c>
    </row>
    <row r="66" spans="2:9" ht="12" customHeight="1" x14ac:dyDescent="0.2"/>
    <row r="67" spans="2:9" ht="12" customHeight="1" x14ac:dyDescent="0.2">
      <c r="B67" s="1" t="s">
        <v>78</v>
      </c>
      <c r="C67" t="s">
        <v>5</v>
      </c>
      <c r="D67" t="s">
        <v>25</v>
      </c>
      <c r="E67" s="7" t="s">
        <v>30</v>
      </c>
    </row>
    <row r="68" spans="2:9" ht="12" customHeight="1" x14ac:dyDescent="0.2">
      <c r="B68" t="s">
        <v>38</v>
      </c>
      <c r="C68">
        <v>170</v>
      </c>
      <c r="D68">
        <f>287*1.7</f>
        <v>487.9</v>
      </c>
      <c r="E68" s="7">
        <f>D68/C68</f>
        <v>2.8699999999999997</v>
      </c>
    </row>
    <row r="69" spans="2:9" ht="12" customHeight="1" x14ac:dyDescent="0.2">
      <c r="B69" t="s">
        <v>39</v>
      </c>
      <c r="C69">
        <f>36*5</f>
        <v>180</v>
      </c>
      <c r="D69">
        <v>180</v>
      </c>
      <c r="E69" s="7">
        <f t="shared" ref="E69:E117" si="0">D69/C69</f>
        <v>1</v>
      </c>
    </row>
    <row r="70" spans="2:9" ht="12" customHeight="1" x14ac:dyDescent="0.2">
      <c r="B70" t="s">
        <v>40</v>
      </c>
      <c r="C70">
        <v>197</v>
      </c>
      <c r="D70">
        <v>805</v>
      </c>
      <c r="E70" s="7">
        <f t="shared" si="0"/>
        <v>4.0862944162436552</v>
      </c>
    </row>
    <row r="71" spans="2:9" ht="12" customHeight="1" x14ac:dyDescent="0.2">
      <c r="B71" t="s">
        <v>41</v>
      </c>
      <c r="C71">
        <v>51</v>
      </c>
      <c r="D71">
        <v>170</v>
      </c>
      <c r="E71" s="7">
        <f t="shared" si="0"/>
        <v>3.3333333333333335</v>
      </c>
    </row>
    <row r="72" spans="2:9" s="9" customFormat="1" ht="12" customHeight="1" x14ac:dyDescent="0.2">
      <c r="B72" s="9" t="s">
        <v>14</v>
      </c>
      <c r="C72" s="9">
        <f>SUM(C68:C71)</f>
        <v>598</v>
      </c>
      <c r="D72" s="9">
        <f>SUM(D68:D71)</f>
        <v>1642.9</v>
      </c>
      <c r="E72" s="10">
        <f t="shared" si="0"/>
        <v>2.7473244147157194</v>
      </c>
      <c r="G72" s="11" t="s">
        <v>79</v>
      </c>
      <c r="H72" s="9">
        <f>H65-C72</f>
        <v>7865</v>
      </c>
      <c r="I72" s="9" t="s">
        <v>5</v>
      </c>
    </row>
    <row r="73" spans="2:9" ht="12" customHeight="1" x14ac:dyDescent="0.2"/>
    <row r="74" spans="2:9" ht="12" customHeight="1" x14ac:dyDescent="0.2">
      <c r="B74" s="1" t="s">
        <v>80</v>
      </c>
    </row>
    <row r="75" spans="2:9" ht="12" customHeight="1" x14ac:dyDescent="0.2">
      <c r="B75" t="s">
        <v>13</v>
      </c>
      <c r="C75">
        <v>208</v>
      </c>
      <c r="D75">
        <v>822</v>
      </c>
      <c r="E75" s="7">
        <f t="shared" si="0"/>
        <v>3.9519230769230771</v>
      </c>
    </row>
    <row r="76" spans="2:9" ht="12" customHeight="1" x14ac:dyDescent="0.2">
      <c r="B76" t="s">
        <v>21</v>
      </c>
      <c r="C76">
        <v>72</v>
      </c>
      <c r="D76">
        <v>186</v>
      </c>
      <c r="E76" s="7">
        <f t="shared" si="0"/>
        <v>2.5833333333333335</v>
      </c>
    </row>
    <row r="77" spans="2:9" ht="12" customHeight="1" x14ac:dyDescent="0.2">
      <c r="B77" t="s">
        <v>16</v>
      </c>
      <c r="C77">
        <v>141</v>
      </c>
      <c r="D77">
        <v>495</v>
      </c>
      <c r="E77" s="7">
        <f t="shared" si="0"/>
        <v>3.5106382978723403</v>
      </c>
    </row>
    <row r="78" spans="2:9" ht="12" customHeight="1" x14ac:dyDescent="0.2">
      <c r="B78" t="s">
        <v>22</v>
      </c>
      <c r="C78">
        <v>28</v>
      </c>
      <c r="D78">
        <v>100</v>
      </c>
      <c r="E78" s="7">
        <f t="shared" si="0"/>
        <v>3.5714285714285716</v>
      </c>
    </row>
    <row r="79" spans="2:9" ht="12" customHeight="1" x14ac:dyDescent="0.2">
      <c r="B79" t="s">
        <v>28</v>
      </c>
      <c r="C79">
        <v>50</v>
      </c>
      <c r="D79">
        <v>165</v>
      </c>
      <c r="E79" s="7">
        <f t="shared" si="0"/>
        <v>3.3</v>
      </c>
    </row>
    <row r="80" spans="2:9" ht="12" customHeight="1" x14ac:dyDescent="0.2">
      <c r="B80" t="s">
        <v>29</v>
      </c>
      <c r="C80">
        <v>50</v>
      </c>
      <c r="D80">
        <v>300</v>
      </c>
      <c r="E80" s="7">
        <f t="shared" si="0"/>
        <v>6</v>
      </c>
    </row>
    <row r="81" spans="2:9" ht="12" customHeight="1" x14ac:dyDescent="0.2">
      <c r="B81" t="s">
        <v>40</v>
      </c>
      <c r="C81">
        <v>180</v>
      </c>
      <c r="D81">
        <v>809</v>
      </c>
      <c r="E81" s="7">
        <f t="shared" si="0"/>
        <v>4.4944444444444445</v>
      </c>
    </row>
    <row r="82" spans="2:9" ht="12" customHeight="1" x14ac:dyDescent="0.2">
      <c r="B82" t="s">
        <v>81</v>
      </c>
      <c r="C82">
        <v>51</v>
      </c>
      <c r="D82">
        <v>170</v>
      </c>
      <c r="E82" s="7">
        <f t="shared" si="0"/>
        <v>3.3333333333333335</v>
      </c>
    </row>
    <row r="83" spans="2:9" s="9" customFormat="1" ht="12" customHeight="1" x14ac:dyDescent="0.2">
      <c r="B83" s="9" t="s">
        <v>14</v>
      </c>
      <c r="C83" s="9">
        <f>SUM(C75:C82)</f>
        <v>780</v>
      </c>
      <c r="D83" s="9">
        <f>SUM(D75:D82)</f>
        <v>3047</v>
      </c>
      <c r="E83" s="10">
        <f t="shared" si="0"/>
        <v>3.9064102564102563</v>
      </c>
      <c r="G83" s="11" t="s">
        <v>79</v>
      </c>
      <c r="H83" s="9">
        <f>H72-C83</f>
        <v>7085</v>
      </c>
      <c r="I83" s="9" t="s">
        <v>5</v>
      </c>
    </row>
    <row r="84" spans="2:9" ht="12" customHeight="1" x14ac:dyDescent="0.2"/>
    <row r="85" spans="2:9" ht="12" customHeight="1" x14ac:dyDescent="0.2">
      <c r="B85" s="1" t="s">
        <v>82</v>
      </c>
    </row>
    <row r="86" spans="2:9" ht="12" customHeight="1" x14ac:dyDescent="0.2">
      <c r="B86" t="s">
        <v>13</v>
      </c>
      <c r="C86">
        <v>188</v>
      </c>
      <c r="D86">
        <v>805</v>
      </c>
      <c r="E86" s="7">
        <f t="shared" si="0"/>
        <v>4.2819148936170217</v>
      </c>
    </row>
    <row r="87" spans="2:9" ht="12" customHeight="1" x14ac:dyDescent="0.2">
      <c r="B87" t="s">
        <v>21</v>
      </c>
      <c r="C87">
        <v>72</v>
      </c>
      <c r="D87">
        <v>186</v>
      </c>
      <c r="E87" s="7">
        <f t="shared" si="0"/>
        <v>2.5833333333333335</v>
      </c>
    </row>
    <row r="88" spans="2:9" ht="12" customHeight="1" x14ac:dyDescent="0.2">
      <c r="B88" t="s">
        <v>16</v>
      </c>
      <c r="C88">
        <v>141</v>
      </c>
      <c r="D88">
        <v>495</v>
      </c>
      <c r="E88" s="7">
        <f t="shared" si="0"/>
        <v>3.5106382978723403</v>
      </c>
    </row>
    <row r="89" spans="2:9" ht="12" customHeight="1" x14ac:dyDescent="0.2">
      <c r="B89" t="s">
        <v>22</v>
      </c>
      <c r="C89">
        <v>28</v>
      </c>
      <c r="D89">
        <v>100</v>
      </c>
      <c r="E89" s="7">
        <f t="shared" si="0"/>
        <v>3.5714285714285716</v>
      </c>
    </row>
    <row r="90" spans="2:9" ht="12" customHeight="1" x14ac:dyDescent="0.2">
      <c r="B90" t="s">
        <v>28</v>
      </c>
      <c r="C90">
        <v>50</v>
      </c>
      <c r="D90">
        <v>165</v>
      </c>
      <c r="E90" s="7">
        <f t="shared" si="0"/>
        <v>3.3</v>
      </c>
    </row>
    <row r="91" spans="2:9" ht="12" customHeight="1" x14ac:dyDescent="0.2">
      <c r="B91" t="s">
        <v>29</v>
      </c>
      <c r="C91">
        <v>50</v>
      </c>
      <c r="D91">
        <v>300</v>
      </c>
      <c r="E91" s="7">
        <f t="shared" si="0"/>
        <v>6</v>
      </c>
    </row>
    <row r="92" spans="2:9" ht="12" customHeight="1" x14ac:dyDescent="0.2">
      <c r="B92" t="s">
        <v>40</v>
      </c>
      <c r="C92">
        <v>213</v>
      </c>
      <c r="D92">
        <v>804</v>
      </c>
      <c r="E92" s="7">
        <f t="shared" si="0"/>
        <v>3.7746478873239435</v>
      </c>
    </row>
    <row r="93" spans="2:9" ht="12" customHeight="1" x14ac:dyDescent="0.2">
      <c r="B93" t="s">
        <v>81</v>
      </c>
      <c r="C93">
        <v>51</v>
      </c>
      <c r="D93">
        <v>170</v>
      </c>
      <c r="E93" s="7">
        <f t="shared" si="0"/>
        <v>3.3333333333333335</v>
      </c>
    </row>
    <row r="94" spans="2:9" s="9" customFormat="1" ht="12" customHeight="1" x14ac:dyDescent="0.2">
      <c r="B94" s="9" t="s">
        <v>14</v>
      </c>
      <c r="C94" s="9">
        <f>SUM(C86:C93)</f>
        <v>793</v>
      </c>
      <c r="D94" s="9">
        <f>SUM(D86:D93)</f>
        <v>3025</v>
      </c>
      <c r="E94" s="10">
        <f t="shared" si="0"/>
        <v>3.8146279949558637</v>
      </c>
      <c r="G94" s="11" t="s">
        <v>79</v>
      </c>
      <c r="H94" s="9">
        <f>H83-C94</f>
        <v>6292</v>
      </c>
      <c r="I94" s="9" t="s">
        <v>5</v>
      </c>
    </row>
    <row r="95" spans="2:9" ht="12" customHeight="1" x14ac:dyDescent="0.2"/>
    <row r="96" spans="2:9" ht="12" customHeight="1" x14ac:dyDescent="0.2"/>
    <row r="97" spans="2:9" ht="12" customHeight="1" x14ac:dyDescent="0.2">
      <c r="B97" s="1" t="s">
        <v>83</v>
      </c>
    </row>
    <row r="98" spans="2:9" ht="12" customHeight="1" x14ac:dyDescent="0.2">
      <c r="B98" t="s">
        <v>13</v>
      </c>
      <c r="C98">
        <v>215</v>
      </c>
      <c r="D98">
        <v>807</v>
      </c>
      <c r="E98" s="7">
        <f t="shared" si="0"/>
        <v>3.7534883720930234</v>
      </c>
    </row>
    <row r="99" spans="2:9" ht="12" customHeight="1" x14ac:dyDescent="0.2">
      <c r="B99" t="s">
        <v>21</v>
      </c>
      <c r="C99">
        <v>72</v>
      </c>
      <c r="D99">
        <v>186</v>
      </c>
      <c r="E99" s="7">
        <f t="shared" si="0"/>
        <v>2.5833333333333335</v>
      </c>
    </row>
    <row r="100" spans="2:9" ht="12" customHeight="1" x14ac:dyDescent="0.2">
      <c r="B100" t="s">
        <v>16</v>
      </c>
      <c r="C100">
        <v>141</v>
      </c>
      <c r="D100">
        <v>495</v>
      </c>
      <c r="E100" s="7">
        <f t="shared" si="0"/>
        <v>3.5106382978723403</v>
      </c>
    </row>
    <row r="101" spans="2:9" ht="12" customHeight="1" x14ac:dyDescent="0.2">
      <c r="B101" t="s">
        <v>22</v>
      </c>
      <c r="C101">
        <v>28</v>
      </c>
      <c r="D101">
        <v>100</v>
      </c>
      <c r="E101" s="7">
        <f t="shared" si="0"/>
        <v>3.5714285714285716</v>
      </c>
    </row>
    <row r="102" spans="2:9" ht="12" customHeight="1" x14ac:dyDescent="0.2">
      <c r="B102" t="s">
        <v>28</v>
      </c>
      <c r="C102">
        <v>50</v>
      </c>
      <c r="D102">
        <v>165</v>
      </c>
      <c r="E102" s="7">
        <f t="shared" si="0"/>
        <v>3.3</v>
      </c>
    </row>
    <row r="103" spans="2:9" ht="12" customHeight="1" x14ac:dyDescent="0.2">
      <c r="B103" t="s">
        <v>29</v>
      </c>
      <c r="C103">
        <v>50</v>
      </c>
      <c r="D103">
        <v>300</v>
      </c>
      <c r="E103" s="7">
        <f t="shared" si="0"/>
        <v>6</v>
      </c>
    </row>
    <row r="104" spans="2:9" ht="12" customHeight="1" x14ac:dyDescent="0.2">
      <c r="B104" t="s">
        <v>40</v>
      </c>
      <c r="C104">
        <v>174</v>
      </c>
      <c r="D104">
        <v>805</v>
      </c>
      <c r="E104" s="7">
        <f t="shared" si="0"/>
        <v>4.6264367816091951</v>
      </c>
    </row>
    <row r="105" spans="2:9" ht="12" customHeight="1" x14ac:dyDescent="0.2">
      <c r="B105" t="s">
        <v>81</v>
      </c>
      <c r="C105">
        <v>51</v>
      </c>
      <c r="D105">
        <v>170</v>
      </c>
      <c r="E105" s="7">
        <f t="shared" si="0"/>
        <v>3.3333333333333335</v>
      </c>
    </row>
    <row r="106" spans="2:9" s="9" customFormat="1" ht="12" customHeight="1" x14ac:dyDescent="0.2">
      <c r="B106" s="9" t="s">
        <v>14</v>
      </c>
      <c r="C106" s="9">
        <f>SUM(C98:C105)</f>
        <v>781</v>
      </c>
      <c r="D106" s="9">
        <f>SUM(D98:D105)</f>
        <v>3028</v>
      </c>
      <c r="E106" s="10">
        <f t="shared" si="0"/>
        <v>3.8770806658130601</v>
      </c>
      <c r="G106" s="11" t="s">
        <v>79</v>
      </c>
      <c r="H106" s="9">
        <f>H94-C106</f>
        <v>5511</v>
      </c>
      <c r="I106" s="9" t="s">
        <v>5</v>
      </c>
    </row>
    <row r="107" spans="2:9" ht="12" customHeight="1" x14ac:dyDescent="0.2"/>
    <row r="108" spans="2:9" ht="12" customHeight="1" x14ac:dyDescent="0.2">
      <c r="B108" s="1" t="s">
        <v>84</v>
      </c>
    </row>
    <row r="109" spans="2:9" ht="12" customHeight="1" x14ac:dyDescent="0.2">
      <c r="B109" t="s">
        <v>13</v>
      </c>
      <c r="C109">
        <v>188</v>
      </c>
      <c r="D109">
        <v>805</v>
      </c>
      <c r="E109" s="7">
        <f t="shared" si="0"/>
        <v>4.2819148936170217</v>
      </c>
    </row>
    <row r="110" spans="2:9" ht="12" customHeight="1" x14ac:dyDescent="0.2">
      <c r="B110" t="s">
        <v>23</v>
      </c>
      <c r="C110">
        <v>214</v>
      </c>
      <c r="D110">
        <f>186*3</f>
        <v>558</v>
      </c>
      <c r="E110" s="7">
        <f t="shared" si="0"/>
        <v>2.6074766355140189</v>
      </c>
    </row>
    <row r="111" spans="2:9" ht="12" customHeight="1" x14ac:dyDescent="0.2">
      <c r="B111" t="s">
        <v>17</v>
      </c>
      <c r="C111">
        <v>209</v>
      </c>
      <c r="D111">
        <v>750</v>
      </c>
      <c r="E111" s="7">
        <f t="shared" si="0"/>
        <v>3.5885167464114831</v>
      </c>
    </row>
    <row r="112" spans="2:9" ht="12" customHeight="1" x14ac:dyDescent="0.2">
      <c r="B112" t="s">
        <v>22</v>
      </c>
      <c r="C112">
        <v>28</v>
      </c>
      <c r="D112">
        <v>100</v>
      </c>
      <c r="E112" s="7">
        <f t="shared" si="0"/>
        <v>3.5714285714285716</v>
      </c>
    </row>
    <row r="113" spans="2:9" ht="12" customHeight="1" x14ac:dyDescent="0.2">
      <c r="B113" t="s">
        <v>32</v>
      </c>
      <c r="C113">
        <v>100</v>
      </c>
      <c r="D113">
        <v>330</v>
      </c>
      <c r="E113" s="7">
        <f t="shared" si="0"/>
        <v>3.3</v>
      </c>
    </row>
    <row r="114" spans="2:9" ht="12" customHeight="1" x14ac:dyDescent="0.2">
      <c r="B114" t="s">
        <v>33</v>
      </c>
      <c r="C114">
        <v>100</v>
      </c>
      <c r="D114">
        <v>600</v>
      </c>
      <c r="E114" s="7">
        <f t="shared" si="0"/>
        <v>6</v>
      </c>
    </row>
    <row r="115" spans="2:9" ht="12" customHeight="1" x14ac:dyDescent="0.2">
      <c r="B115" t="s">
        <v>40</v>
      </c>
      <c r="C115">
        <v>184</v>
      </c>
      <c r="D115">
        <v>808</v>
      </c>
      <c r="E115" s="7">
        <f t="shared" si="0"/>
        <v>4.3913043478260869</v>
      </c>
    </row>
    <row r="116" spans="2:9" ht="12" customHeight="1" x14ac:dyDescent="0.2">
      <c r="B116" t="s">
        <v>81</v>
      </c>
      <c r="C116">
        <v>51</v>
      </c>
      <c r="D116">
        <v>170</v>
      </c>
      <c r="E116" s="7">
        <f t="shared" si="0"/>
        <v>3.3333333333333335</v>
      </c>
    </row>
    <row r="117" spans="2:9" s="9" customFormat="1" ht="12" customHeight="1" x14ac:dyDescent="0.2">
      <c r="B117" s="9" t="s">
        <v>14</v>
      </c>
      <c r="C117" s="9">
        <f>SUM(C109:C116)</f>
        <v>1074</v>
      </c>
      <c r="D117" s="9">
        <f>SUM(D109:D116)</f>
        <v>4121</v>
      </c>
      <c r="E117" s="10">
        <f t="shared" si="0"/>
        <v>3.8370577281191807</v>
      </c>
      <c r="G117" s="11" t="s">
        <v>79</v>
      </c>
      <c r="H117" s="9">
        <f>H106-C117</f>
        <v>4437</v>
      </c>
      <c r="I117" s="9" t="s">
        <v>5</v>
      </c>
    </row>
    <row r="118" spans="2:9" ht="12" customHeight="1" x14ac:dyDescent="0.2"/>
    <row r="119" spans="2:9" ht="12" customHeight="1" x14ac:dyDescent="0.2">
      <c r="B119" s="1" t="s">
        <v>85</v>
      </c>
    </row>
    <row r="120" spans="2:9" ht="12" customHeight="1" x14ac:dyDescent="0.2">
      <c r="B120" t="s">
        <v>13</v>
      </c>
      <c r="C120">
        <v>210</v>
      </c>
      <c r="D120">
        <v>822</v>
      </c>
      <c r="E120" s="7">
        <f t="shared" ref="E120:E129" si="1">D120/C120</f>
        <v>3.9142857142857141</v>
      </c>
    </row>
    <row r="121" spans="2:9" ht="12" customHeight="1" x14ac:dyDescent="0.2">
      <c r="B121" t="s">
        <v>24</v>
      </c>
      <c r="C121">
        <v>69</v>
      </c>
      <c r="D121">
        <v>250</v>
      </c>
      <c r="E121" s="7">
        <f t="shared" si="1"/>
        <v>3.6231884057971016</v>
      </c>
    </row>
    <row r="122" spans="2:9" ht="12" customHeight="1" x14ac:dyDescent="0.2">
      <c r="B122" t="s">
        <v>12</v>
      </c>
      <c r="C122">
        <v>195</v>
      </c>
      <c r="D122">
        <v>805</v>
      </c>
      <c r="E122" s="7">
        <f t="shared" si="1"/>
        <v>4.1282051282051286</v>
      </c>
    </row>
    <row r="123" spans="2:9" s="9" customFormat="1" ht="12" customHeight="1" x14ac:dyDescent="0.2">
      <c r="B123" s="9" t="s">
        <v>14</v>
      </c>
      <c r="C123" s="9">
        <f>SUM(C120:C122)</f>
        <v>474</v>
      </c>
      <c r="D123" s="9">
        <f>SUM(D120:D122)</f>
        <v>1877</v>
      </c>
      <c r="E123" s="10">
        <f t="shared" si="1"/>
        <v>3.9599156118143459</v>
      </c>
      <c r="G123" s="11" t="s">
        <v>79</v>
      </c>
      <c r="H123" s="9">
        <f>H117-C123</f>
        <v>3963</v>
      </c>
      <c r="I123" s="9" t="s">
        <v>5</v>
      </c>
    </row>
    <row r="124" spans="2:9" ht="12" customHeight="1" x14ac:dyDescent="0.2"/>
    <row r="125" spans="2:9" ht="12" customHeight="1" x14ac:dyDescent="0.2">
      <c r="B125" s="1" t="s">
        <v>86</v>
      </c>
    </row>
    <row r="126" spans="2:9" ht="12" customHeight="1" x14ac:dyDescent="0.2">
      <c r="B126" t="s">
        <v>13</v>
      </c>
      <c r="C126">
        <v>214</v>
      </c>
      <c r="D126">
        <v>807</v>
      </c>
      <c r="E126" s="7">
        <f t="shared" si="1"/>
        <v>3.7710280373831777</v>
      </c>
    </row>
    <row r="127" spans="2:9" s="9" customFormat="1" ht="12" customHeight="1" x14ac:dyDescent="0.2">
      <c r="B127" s="9" t="s">
        <v>14</v>
      </c>
      <c r="C127" s="9">
        <f>SUM(C126:C126)</f>
        <v>214</v>
      </c>
      <c r="D127" s="9">
        <v>807</v>
      </c>
      <c r="E127" s="10">
        <f t="shared" si="1"/>
        <v>3.7710280373831777</v>
      </c>
      <c r="G127" s="11" t="s">
        <v>79</v>
      </c>
      <c r="H127" s="9">
        <f>H123-C127</f>
        <v>3749</v>
      </c>
      <c r="I127" s="9" t="s">
        <v>5</v>
      </c>
    </row>
    <row r="128" spans="2:9" ht="12" customHeight="1" x14ac:dyDescent="0.2"/>
    <row r="129" spans="2:5" ht="12" customHeight="1" x14ac:dyDescent="0.2">
      <c r="B129" t="s">
        <v>15</v>
      </c>
      <c r="C129" s="5">
        <f>SUM(C65+C72+C83+C94+C106+C117+C123+C127+C61)</f>
        <v>4935</v>
      </c>
      <c r="D129" s="6">
        <f>SUM(D65+D72+D83+D94+D106+D117+D123+D127+D61)</f>
        <v>18355.900000000001</v>
      </c>
      <c r="E129" s="7">
        <f t="shared" si="1"/>
        <v>3.7195339412360693</v>
      </c>
    </row>
    <row r="130" spans="2:5" ht="12" customHeight="1" x14ac:dyDescent="0.2"/>
    <row r="131" spans="2:5" ht="12" customHeight="1" x14ac:dyDescent="0.2">
      <c r="B131" s="1" t="s">
        <v>87</v>
      </c>
      <c r="C131" s="17">
        <f>C129+C44</f>
        <v>8654</v>
      </c>
    </row>
  </sheetData>
  <conditionalFormatting sqref="D6:D43 D47:D53">
    <cfRule type="cellIs" dxfId="1" priority="1" operator="equal">
      <formula>"y"</formula>
    </cfRule>
    <cfRule type="cellIs" dxfId="0" priority="2" operator="equal">
      <formula>"n"</formula>
    </cfRule>
  </conditionalFormatting>
  <pageMargins left="0.75" right="0.75" top="1" bottom="1" header="0.5" footer="0.5"/>
  <pageSetup paperSize="9" scale="61" fitToHeight="0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Example Packing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Usuario de Microsoft Office</cp:lastModifiedBy>
  <cp:lastPrinted>2014-08-27T02:52:12Z</cp:lastPrinted>
  <dcterms:created xsi:type="dcterms:W3CDTF">2014-02-19T04:36:21Z</dcterms:created>
  <dcterms:modified xsi:type="dcterms:W3CDTF">2017-10-22T11:58:45Z</dcterms:modified>
</cp:coreProperties>
</file>